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8. AĞUSTOS\"/>
    </mc:Choice>
  </mc:AlternateContent>
  <xr:revisionPtr revIDLastSave="0" documentId="13_ncr:1_{96720937-CDFE-4A80-A6B1-789F77AC929C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<sst xmlns="http://schemas.openxmlformats.org/spreadsheetml/2006/main" count="56" uniqueCount="46">
  <si>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</si>
  <si>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</si>
  <si>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</si>
  <si>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</si>
  <si>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</si>
  <si>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</si>
  <si>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</si>
  <si>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</si>
  <si>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</si>
  <si>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</si>
  <si>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</si>
  <si>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</si>
  <si>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</si>
  <si>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</si>
  <si>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</si>
  <si>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</si>
  <si>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</si>
  <si>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</si>
  <si>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</si>
  <si>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</si>
  <si>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</si>
  <si>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</si>
  <si>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</si>
  <si>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</si>
  <si>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</si>
  <si>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</si>
  <si>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</si>
  <si>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</si>
  <si>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</si>
  <si>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</si>
  <si>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</si>
  <si>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</si>
  <si>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</si>
  <si>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</si>
  <si>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ZAFER FAKI</t>
  </si>
  <si>
    <t>EGE SEFERİ</t>
  </si>
  <si>
    <t>BAKİYE</t>
  </si>
  <si>
    <t>DOĞU SEFER RAPORU</t>
  </si>
  <si>
    <t>BAŞAK METAL</t>
  </si>
  <si>
    <t>GAMA ÇATI</t>
  </si>
  <si>
    <t>ULUSOY PROFİL</t>
  </si>
  <si>
    <t>MERSİN YUSUF METAL</t>
  </si>
  <si>
    <t>MEHMET ÇEVİK</t>
  </si>
  <si>
    <t>42  FPH 25</t>
  </si>
  <si>
    <t>26,08,2024</t>
  </si>
  <si>
    <t>27,08,2024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</si>
</sst>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E26" sqref="E26"/>
    </sheetView>
  </sheetViews>
  <sheetFormatPr defaultRowHeight="15" x14ac:dyDescent="0.25"/>
  <cols>
    <col min="1" max="2" width="14.7109375" customWidth="1"/>
    <col min="3" max="3" width="12.140625" customWidth="1"/>
    <col min="4" max="4" width="11.2851562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37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0</v>
      </c>
      <c r="B2" s="66" t="s">
        <v>34</v>
      </c>
      <c r="C2" s="67"/>
      <c r="D2" s="2" t="s">
        <v>1</v>
      </c>
      <c r="E2" s="68" t="s">
        <v>35</v>
      </c>
      <c r="F2" s="68"/>
      <c r="G2" s="68"/>
      <c r="H2" s="68"/>
      <c r="I2" s="68"/>
      <c r="J2" s="68"/>
      <c r="K2" s="3" t="s">
        <v>2</v>
      </c>
      <c r="L2" s="4">
        <f ca="1">TODAY()</f>
        <v>45532</v>
      </c>
      <c r="M2" s="1"/>
      <c r="N2" s="1"/>
      <c r="O2" s="1"/>
      <c r="P2" s="1"/>
      <c r="Q2" s="1"/>
      <c r="R2" s="1"/>
    </row>
    <row r="3" spans="1:27" x14ac:dyDescent="0.25">
      <c r="A3" s="62" t="s">
        <v>3</v>
      </c>
      <c r="B3" s="62"/>
      <c r="C3" s="62"/>
      <c r="D3" s="62"/>
      <c r="E3" s="62"/>
      <c r="F3" s="6"/>
      <c r="G3" s="62" t="s">
        <v>4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5</v>
      </c>
      <c r="B4" s="64"/>
      <c r="C4" s="7" t="s">
        <v>6</v>
      </c>
      <c r="D4" s="7" t="s">
        <v>7</v>
      </c>
      <c r="E4" s="7" t="s">
        <v>36</v>
      </c>
      <c r="F4" s="8"/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9" t="s">
        <v>13</v>
      </c>
      <c r="M4" s="1"/>
      <c r="N4" s="1"/>
      <c r="O4" s="1"/>
      <c r="P4" s="1"/>
      <c r="Q4" s="1"/>
      <c r="R4" s="1"/>
    </row>
    <row r="5" spans="1:27" ht="15" customHeight="1" x14ac:dyDescent="0.35">
      <c r="A5" s="69" t="s">
        <v>38</v>
      </c>
      <c r="B5" s="70"/>
      <c r="C5" s="48" t="s">
        <v>44</v>
      </c>
      <c r="D5" s="11"/>
      <c r="E5" s="12">
        <v>125500</v>
      </c>
      <c r="F5" s="1"/>
      <c r="G5" s="14" t="str">
        <f t="shared" ref="G5" si="0">IF(A5="","",(A5))</f>
        <v>BAŞAK METAL</v>
      </c>
      <c r="H5" s="12">
        <v>59000</v>
      </c>
      <c r="I5" s="12">
        <v>66500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9" t="s">
        <v>39</v>
      </c>
      <c r="B6" s="70"/>
      <c r="C6" s="48" t="s">
        <v>44</v>
      </c>
      <c r="D6" s="11"/>
      <c r="E6" s="12">
        <v>43800</v>
      </c>
      <c r="F6" s="1"/>
      <c r="G6" s="14" t="str">
        <f>IF(A6="","",(A6))</f>
        <v>GAMA ÇATI</v>
      </c>
      <c r="H6" s="12"/>
      <c r="I6" s="12"/>
      <c r="J6" s="12"/>
      <c r="K6" s="12">
        <f t="shared" ref="K6:K19" si="1">IF(G6="","",SUM(E6-H6-I6-J6))</f>
        <v>43800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9" t="s">
        <v>40</v>
      </c>
      <c r="B7" s="70"/>
      <c r="C7" s="48" t="s">
        <v>44</v>
      </c>
      <c r="D7" s="11"/>
      <c r="E7" s="12">
        <v>64200</v>
      </c>
      <c r="F7" s="1"/>
      <c r="G7" s="14" t="str">
        <f>IF(A7="","",(A7))</f>
        <v>ULUSOY PROFİL</v>
      </c>
      <c r="H7" s="12"/>
      <c r="I7" s="12">
        <v>64200</v>
      </c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9" t="s">
        <v>41</v>
      </c>
      <c r="B8" s="70"/>
      <c r="C8" s="48" t="s">
        <v>45</v>
      </c>
      <c r="D8" s="11"/>
      <c r="E8" s="12">
        <v>52900</v>
      </c>
      <c r="F8" s="1"/>
      <c r="G8" s="14" t="str">
        <f t="shared" ref="G8:G19" si="3">IF(A8="","",(A8))</f>
        <v>MERSİN YUSUF METAL</v>
      </c>
      <c r="H8" s="12">
        <v>52900</v>
      </c>
      <c r="I8" s="12"/>
      <c r="J8" s="12"/>
      <c r="K8" s="12">
        <f t="shared" si="1"/>
        <v>0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9" t="s">
        <v>42</v>
      </c>
      <c r="B9" s="70"/>
      <c r="C9" s="48" t="s">
        <v>45</v>
      </c>
      <c r="D9" s="11"/>
      <c r="E9" s="12">
        <v>27800</v>
      </c>
      <c r="F9" s="1"/>
      <c r="G9" s="14" t="str">
        <f t="shared" si="3"/>
        <v>MEHMET ÇEVİK</v>
      </c>
      <c r="H9" s="12"/>
      <c r="I9" s="12"/>
      <c r="J9" s="12"/>
      <c r="K9" s="12">
        <f t="shared" si="1"/>
        <v>27800</v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14</v>
      </c>
      <c r="H20" s="15">
        <v>7000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33</v>
      </c>
      <c r="B22" s="27" t="s">
        <v>43</v>
      </c>
      <c r="C22" s="27"/>
      <c r="D22" s="16" t="s">
        <v>15</v>
      </c>
      <c r="E22" s="17">
        <f>SUM(E5:E21)</f>
        <v>314200</v>
      </c>
      <c r="F22" s="1"/>
      <c r="G22" s="16" t="s">
        <v>15</v>
      </c>
      <c r="H22" s="17">
        <f>SUM(H5:H21)</f>
        <v>118900</v>
      </c>
      <c r="I22" s="17">
        <f>SUM(I5:I21)</f>
        <v>130700</v>
      </c>
      <c r="J22" s="17">
        <f>SUM(J5:J21)</f>
        <v>0</v>
      </c>
      <c r="K22" s="17">
        <f>SUM(K5:K21)</f>
        <v>71600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8</v>
      </c>
      <c r="B24" s="62"/>
      <c r="C24" s="5" t="s">
        <v>16</v>
      </c>
      <c r="D24" s="5" t="s">
        <v>17</v>
      </c>
      <c r="E24" s="5" t="s">
        <v>18</v>
      </c>
      <c r="F24" s="1"/>
      <c r="G24" s="62" t="s">
        <v>19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20</v>
      </c>
      <c r="B25" s="55"/>
      <c r="C25" s="18">
        <v>440410</v>
      </c>
      <c r="D25" s="18">
        <v>441952</v>
      </c>
      <c r="E25" s="19">
        <f>IF(C25="","",SUM(D25-C25))</f>
        <v>1542</v>
      </c>
      <c r="F25" s="1"/>
      <c r="G25" s="7" t="s">
        <v>8</v>
      </c>
      <c r="H25" s="7" t="s">
        <v>9</v>
      </c>
      <c r="I25" s="7" t="s">
        <v>21</v>
      </c>
      <c r="J25" s="7"/>
      <c r="K25" s="7" t="s">
        <v>22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23</v>
      </c>
      <c r="B26" s="55"/>
      <c r="C26" s="20">
        <v>7017</v>
      </c>
      <c r="D26" s="21"/>
      <c r="E26" s="20">
        <f>IF(C26="","",SUM(C26/E25))</f>
        <v>4.5505836575875485</v>
      </c>
      <c r="F26" s="1"/>
      <c r="G26" s="11" t="s">
        <v>24</v>
      </c>
      <c r="H26" s="12">
        <v>7017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25</v>
      </c>
      <c r="B27" s="55"/>
      <c r="C27" s="20">
        <v>7951</v>
      </c>
      <c r="D27" s="21"/>
      <c r="E27" s="22">
        <f>SUM(C27/E22)</f>
        <v>2.5305537873965629E-2</v>
      </c>
      <c r="F27" s="1"/>
      <c r="G27" s="11" t="s">
        <v>26</v>
      </c>
      <c r="H27" s="12">
        <v>934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27</v>
      </c>
      <c r="B29" s="58"/>
      <c r="C29" s="59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15</v>
      </c>
      <c r="H33" s="17">
        <f>IF(H22="","",SUM(H26:H32))</f>
        <v>7951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15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28</v>
      </c>
      <c r="B36" s="54"/>
      <c r="C36" s="15">
        <f>SUM(H36+C34)</f>
        <v>110949</v>
      </c>
      <c r="D36" s="1"/>
      <c r="E36" s="1"/>
      <c r="F36" s="1"/>
      <c r="G36" s="26" t="s">
        <v>29</v>
      </c>
      <c r="H36" s="15">
        <f>IF(H33="","",SUM(H22-H33))</f>
        <v>110949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 t="s">
        <v>34</v>
      </c>
      <c r="B38" s="56"/>
      <c r="C38" s="1"/>
      <c r="D38" s="1"/>
      <c r="E38" s="1"/>
      <c r="F38" s="1"/>
      <c r="G38" s="1"/>
      <c r="H38" s="1"/>
      <c r="I38" s="1"/>
      <c r="J38" s="1"/>
      <c r="K38" s="49" t="s">
        <v>30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31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32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2024-08-28T06:51:12Z</cp:lastPrinted>
  <dcterms:created xsi:type="dcterms:W3CDTF">2022-08-24T05:29:34Z</dcterms:created>
  <dcterms:modified xsi:type="dcterms:W3CDTF">2024-08-28T08:00:00Z</dcterms:modified>
</cp:coreProperties>
</file>